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infr\Desktop\Schwerpunktberechnung Discus 2b\"/>
    </mc:Choice>
  </mc:AlternateContent>
  <bookViews>
    <workbookView xWindow="0" yWindow="0" windowWidth="23040" windowHeight="832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6" i="1"/>
  <c r="E7" i="1"/>
  <c r="B12" i="1"/>
  <c r="B16" i="1" s="1"/>
  <c r="B11" i="1"/>
  <c r="E10" i="1"/>
  <c r="E9" i="1"/>
  <c r="E5" i="1"/>
  <c r="E4" i="1"/>
  <c r="E13" i="1" l="1"/>
  <c r="D13" i="1" s="1"/>
</calcChain>
</file>

<file path=xl/sharedStrings.xml><?xml version="1.0" encoding="utf-8"?>
<sst xmlns="http://schemas.openxmlformats.org/spreadsheetml/2006/main" count="38" uniqueCount="38">
  <si>
    <t>Masse
[kg]</t>
  </si>
  <si>
    <t xml:space="preserve">Zulässig
</t>
  </si>
  <si>
    <t>Hebel
[mm]</t>
  </si>
  <si>
    <t>Moment
[kgmm]</t>
  </si>
  <si>
    <t>max. 3 Stck</t>
  </si>
  <si>
    <t>Flächentanks Wasserballast</t>
  </si>
  <si>
    <t>siehe FHB</t>
  </si>
  <si>
    <t>Zuladung im Rumpf</t>
  </si>
  <si>
    <t>Masse gesamt</t>
  </si>
  <si>
    <t>Fläche</t>
  </si>
  <si>
    <t>m2</t>
  </si>
  <si>
    <t>Belastung</t>
  </si>
  <si>
    <t>kg/m2</t>
  </si>
  <si>
    <t>Erklärung:</t>
  </si>
  <si>
    <t>Wert nicht Ok</t>
  </si>
  <si>
    <t>Im zulässigem Bereich</t>
  </si>
  <si>
    <t>Eingabewerte</t>
  </si>
  <si>
    <t xml:space="preserve">Schwerpunkttabellenberechnung erstellt: </t>
  </si>
  <si>
    <t>D-4422 - Schwerpunktberechnung Discus 2b</t>
  </si>
  <si>
    <t>Daten laut Wägung vom 3.3.2019</t>
  </si>
  <si>
    <t>70...110 kg</t>
  </si>
  <si>
    <t>Leermasse</t>
  </si>
  <si>
    <t>max. 113 kg</t>
  </si>
  <si>
    <t>Piloten * (incl. Fallschirm)</t>
  </si>
  <si>
    <t>Peter MM, Rev. 1, Februar 2021</t>
  </si>
  <si>
    <t>Kapitel 6.2</t>
  </si>
  <si>
    <t>Schwerpunkt hinter BE **</t>
  </si>
  <si>
    <t xml:space="preserve">** Leistungsgünstig ist Schwerpunkt im hinteren Bereich </t>
  </si>
  <si>
    <t>Akku unter dem Instrumentenbrett</t>
  </si>
  <si>
    <t>Akkus neben dem Radkasten (2 Stück)</t>
  </si>
  <si>
    <t>Wasserballast Seitenflosse</t>
  </si>
  <si>
    <t>600…630 mm***</t>
  </si>
  <si>
    <t>* Mindestzuladung 70 kg im Sitz</t>
  </si>
  <si>
    <t>*** Leergewichtschwerpunkbereich bei min. Pilotengewicht von 70 kg</t>
  </si>
  <si>
    <t xml:space="preserve"> </t>
  </si>
  <si>
    <t>250...396</t>
  </si>
  <si>
    <t>max. 525 kg</t>
  </si>
  <si>
    <t>Trimmgewichte (je 2,2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</si>
</sst>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3F3F3F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BA2"/>
        <bgColor indexed="64"/>
      </patternFill>
    </fill>
    <fill>
      <patternFill patternType="solid">
        <fgColor theme="6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1">
    <xf numFmtId="0" fontId="0" fillId="0" borderId="0" xfId="0"/>
    <xf numFmtId="0" fontId="0" fillId="0" borderId="8" xfId="0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0" fillId="5" borderId="8" xfId="0" applyNumberFormat="1" applyFill="1" applyBorder="1"/>
    <xf numFmtId="3" fontId="0" fillId="5" borderId="8" xfId="0" applyNumberFormat="1" applyFill="1" applyBorder="1"/>
    <xf numFmtId="0" fontId="0" fillId="6" borderId="8" xfId="0" applyFill="1" applyBorder="1"/>
    <xf numFmtId="164" fontId="7" fillId="3" borderId="8" xfId="2" applyNumberFormat="1" applyFont="1" applyBorder="1" applyProtection="1">
      <protection locked="0"/>
    </xf>
    <xf numFmtId="164" fontId="0" fillId="5" borderId="8" xfId="0" applyNumberFormat="1" applyFill="1" applyBorder="1" applyAlignment="1">
      <alignment horizontal="center"/>
    </xf>
    <xf numFmtId="164" fontId="8" fillId="2" borderId="8" xfId="1" applyNumberFormat="1" applyFont="1" applyBorder="1"/>
    <xf numFmtId="4" fontId="0" fillId="0" borderId="8" xfId="0" applyNumberFormat="1" applyBorder="1"/>
    <xf numFmtId="165" fontId="8" fillId="2" borderId="8" xfId="1" applyNumberFormat="1" applyFont="1" applyBorder="1"/>
    <xf numFmtId="165" fontId="0" fillId="5" borderId="8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9" fillId="0" borderId="0" xfId="0" applyFont="1"/>
    <xf numFmtId="0" fontId="10" fillId="0" borderId="0" xfId="0" applyFont="1"/>
    <xf numFmtId="0" fontId="11" fillId="7" borderId="8" xfId="0" applyFont="1" applyFill="1" applyBorder="1"/>
    <xf numFmtId="164" fontId="12" fillId="8" borderId="8" xfId="2" applyNumberFormat="1" applyFont="1" applyFill="1" applyBorder="1" applyProtection="1">
      <protection locked="0"/>
    </xf>
    <xf numFmtId="164" fontId="13" fillId="3" borderId="8" xfId="2" applyNumberFormat="1" applyFont="1" applyBorder="1"/>
    <xf numFmtId="0" fontId="11" fillId="0" borderId="0" xfId="0" applyFont="1"/>
    <xf numFmtId="164" fontId="8" fillId="4" borderId="8" xfId="1" applyNumberFormat="1" applyFont="1" applyFill="1" applyBorder="1"/>
    <xf numFmtId="164" fontId="0" fillId="4" borderId="8" xfId="0" applyNumberFormat="1" applyFill="1" applyBorder="1"/>
    <xf numFmtId="164" fontId="14" fillId="5" borderId="8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5" fillId="4" borderId="5" xfId="0" applyFont="1" applyFill="1" applyBorder="1"/>
    <xf numFmtId="0" fontId="6" fillId="4" borderId="6" xfId="0" applyFont="1" applyFill="1" applyBorder="1"/>
    <xf numFmtId="0" fontId="6" fillId="4" borderId="7" xfId="0" applyFont="1" applyFill="1" applyBorder="1"/>
  </cellXfs>
  <cellStyles count="3">
    <cellStyle name="Ausgabe" xfId="2" builtinId="21"/>
    <cellStyle name="Schlecht" xfId="1" builtinId="27"/>
    <cellStyle name="Standard" xfId="0" builtinId="0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14</xdr:row>
      <xdr:rowOff>38100</xdr:rowOff>
    </xdr:from>
    <xdr:to>
      <xdr:col>6</xdr:col>
      <xdr:colOff>413787</xdr:colOff>
      <xdr:row>31</xdr:row>
      <xdr:rowOff>113685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827020"/>
          <a:ext cx="2760747" cy="3184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251460</xdr:colOff>
      <xdr:row>0</xdr:row>
      <xdr:rowOff>0</xdr:rowOff>
    </xdr:from>
    <xdr:to>
      <xdr:col>9</xdr:col>
      <xdr:colOff>693428</xdr:colOff>
      <xdr:row>20</xdr:row>
      <xdr:rowOff>80085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7940" y="0"/>
          <a:ext cx="2819408" cy="3966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M20" sqref="M20"/>
    </sheetView>
  </sheetViews>
  <sheetFormatPr baseColWidth="10" defaultRowHeight="14.4" x14ac:dyDescent="0.3"/>
  <cols>
    <col min="1" max="1" width="31.5546875" customWidth="1"/>
  </cols>
  <sheetData>
    <row r="1" spans="1:6" x14ac:dyDescent="0.3">
      <c r="A1" s="25" t="s">
        <v>19</v>
      </c>
      <c r="B1" s="26"/>
      <c r="C1" s="26"/>
      <c r="D1" s="26"/>
      <c r="E1" s="27"/>
    </row>
    <row r="2" spans="1:6" ht="18" x14ac:dyDescent="0.35">
      <c r="A2" s="28" t="s">
        <v>18</v>
      </c>
      <c r="B2" s="29"/>
      <c r="C2" s="29"/>
      <c r="D2" s="29"/>
      <c r="E2" s="30"/>
    </row>
    <row r="3" spans="1:6" ht="28.8" x14ac:dyDescent="0.3">
      <c r="A3" s="1"/>
      <c r="B3" s="2" t="s">
        <v>0</v>
      </c>
      <c r="C3" s="3" t="s">
        <v>1</v>
      </c>
      <c r="D3" s="2" t="s">
        <v>2</v>
      </c>
      <c r="E3" s="2" t="s">
        <v>3</v>
      </c>
    </row>
    <row r="4" spans="1:6" x14ac:dyDescent="0.3">
      <c r="A4" s="4" t="s">
        <v>21</v>
      </c>
      <c r="B4" s="4">
        <v>264</v>
      </c>
      <c r="C4" s="24" t="s">
        <v>31</v>
      </c>
      <c r="D4" s="5">
        <v>615</v>
      </c>
      <c r="E4" s="5">
        <f>B4*D4</f>
        <v>162360</v>
      </c>
    </row>
    <row r="5" spans="1:6" x14ac:dyDescent="0.3">
      <c r="A5" s="6" t="s">
        <v>37</v>
      </c>
      <c r="B5" s="7">
        <v>2.2000000000000002</v>
      </c>
      <c r="C5" s="8" t="s">
        <v>4</v>
      </c>
      <c r="D5" s="5">
        <v>-1760</v>
      </c>
      <c r="E5" s="5">
        <f t="shared" ref="E5:E10" si="0">B5*D5</f>
        <v>-3872.0000000000005</v>
      </c>
    </row>
    <row r="6" spans="1:6" x14ac:dyDescent="0.3">
      <c r="A6" s="6" t="s">
        <v>28</v>
      </c>
      <c r="B6" s="7">
        <v>2.8</v>
      </c>
      <c r="C6" s="8"/>
      <c r="D6" s="5">
        <v>-1167</v>
      </c>
      <c r="E6" s="5">
        <f t="shared" si="0"/>
        <v>-3267.6</v>
      </c>
    </row>
    <row r="7" spans="1:6" x14ac:dyDescent="0.3">
      <c r="A7" s="6" t="s">
        <v>23</v>
      </c>
      <c r="B7" s="7">
        <v>74</v>
      </c>
      <c r="C7" s="8" t="s">
        <v>20</v>
      </c>
      <c r="D7" s="5">
        <v>-500</v>
      </c>
      <c r="E7" s="5">
        <f>B7*D7</f>
        <v>-37000</v>
      </c>
    </row>
    <row r="8" spans="1:6" x14ac:dyDescent="0.3">
      <c r="A8" s="6" t="s">
        <v>29</v>
      </c>
      <c r="B8" s="7">
        <v>5.6</v>
      </c>
      <c r="C8" s="8"/>
      <c r="D8" s="5">
        <v>128</v>
      </c>
      <c r="E8" s="5">
        <f>B8*D8</f>
        <v>716.8</v>
      </c>
      <c r="F8" t="s">
        <v>34</v>
      </c>
    </row>
    <row r="9" spans="1:6" x14ac:dyDescent="0.3">
      <c r="A9" s="6" t="s">
        <v>5</v>
      </c>
      <c r="B9" s="7">
        <v>169</v>
      </c>
      <c r="C9" s="8" t="s">
        <v>6</v>
      </c>
      <c r="D9" s="5">
        <v>185</v>
      </c>
      <c r="E9" s="5">
        <f t="shared" si="0"/>
        <v>31265</v>
      </c>
    </row>
    <row r="10" spans="1:6" x14ac:dyDescent="0.3">
      <c r="A10" s="6" t="s">
        <v>30</v>
      </c>
      <c r="B10" s="7">
        <v>7</v>
      </c>
      <c r="C10" s="8" t="s">
        <v>25</v>
      </c>
      <c r="D10" s="5">
        <v>4370</v>
      </c>
      <c r="E10" s="5">
        <f t="shared" si="0"/>
        <v>30590</v>
      </c>
    </row>
    <row r="11" spans="1:6" x14ac:dyDescent="0.3">
      <c r="A11" s="4" t="s">
        <v>7</v>
      </c>
      <c r="B11" s="9">
        <f>SUM(B5:B9)-B9</f>
        <v>84.6</v>
      </c>
      <c r="C11" s="8" t="s">
        <v>22</v>
      </c>
      <c r="D11" s="5"/>
      <c r="E11" s="5"/>
    </row>
    <row r="12" spans="1:6" x14ac:dyDescent="0.3">
      <c r="A12" s="4" t="s">
        <v>8</v>
      </c>
      <c r="B12" s="9">
        <f>SUM(B4:B10)</f>
        <v>524.6</v>
      </c>
      <c r="C12" s="8" t="s">
        <v>36</v>
      </c>
      <c r="D12" s="10"/>
      <c r="E12" s="10"/>
    </row>
    <row r="13" spans="1:6" x14ac:dyDescent="0.3">
      <c r="A13" s="4" t="s">
        <v>26</v>
      </c>
      <c r="B13" s="1"/>
      <c r="C13" s="8" t="s">
        <v>35</v>
      </c>
      <c r="D13" s="11">
        <f>E13/B12</f>
        <v>344.62866946244759</v>
      </c>
      <c r="E13" s="12">
        <f>SUM(E4:E10)</f>
        <v>180792.2</v>
      </c>
    </row>
    <row r="14" spans="1:6" x14ac:dyDescent="0.3">
      <c r="A14" s="1"/>
      <c r="B14" s="1"/>
      <c r="C14" s="1"/>
      <c r="D14" s="1"/>
      <c r="E14" s="1"/>
    </row>
    <row r="15" spans="1:6" x14ac:dyDescent="0.3">
      <c r="A15" s="4" t="s">
        <v>9</v>
      </c>
      <c r="B15" s="23">
        <v>10.16</v>
      </c>
      <c r="C15" s="1" t="s">
        <v>10</v>
      </c>
      <c r="D15" s="13"/>
      <c r="E15" s="14"/>
    </row>
    <row r="16" spans="1:6" x14ac:dyDescent="0.3">
      <c r="A16" s="4" t="s">
        <v>11</v>
      </c>
      <c r="B16" s="22">
        <f>B12/B15</f>
        <v>51.633858267716533</v>
      </c>
      <c r="C16" s="1" t="s">
        <v>12</v>
      </c>
      <c r="D16" s="15"/>
    </row>
    <row r="18" spans="1:1" x14ac:dyDescent="0.3">
      <c r="A18" s="16" t="s">
        <v>32</v>
      </c>
    </row>
    <row r="19" spans="1:1" x14ac:dyDescent="0.3">
      <c r="A19" s="16" t="s">
        <v>27</v>
      </c>
    </row>
    <row r="20" spans="1:1" x14ac:dyDescent="0.3">
      <c r="A20" s="16" t="s">
        <v>33</v>
      </c>
    </row>
    <row r="22" spans="1:1" x14ac:dyDescent="0.3">
      <c r="A22" s="17" t="s">
        <v>13</v>
      </c>
    </row>
    <row r="23" spans="1:1" x14ac:dyDescent="0.3">
      <c r="A23" s="18" t="s">
        <v>14</v>
      </c>
    </row>
    <row r="24" spans="1:1" x14ac:dyDescent="0.3">
      <c r="A24" s="19" t="s">
        <v>15</v>
      </c>
    </row>
    <row r="25" spans="1:1" x14ac:dyDescent="0.3">
      <c r="A25" s="20" t="s">
        <v>16</v>
      </c>
    </row>
    <row r="27" spans="1:1" x14ac:dyDescent="0.3">
      <c r="A27" s="21" t="s">
        <v>17</v>
      </c>
    </row>
    <row r="28" spans="1:1" x14ac:dyDescent="0.3">
      <c r="A28" t="s">
        <v>24</v>
      </c>
    </row>
  </sheetData>
  <sheetProtection sheet="1" objects="1" scenarios="1"/>
  <mergeCells count="2">
    <mergeCell ref="A1:E1"/>
    <mergeCell ref="A2:E2"/>
  </mergeCells>
  <conditionalFormatting sqref="D13">
    <cfRule type="cellIs" dxfId="2" priority="6" operator="between">
      <formula>250</formula>
      <formula>396</formula>
    </cfRule>
  </conditionalFormatting>
  <conditionalFormatting sqref="B11">
    <cfRule type="cellIs" dxfId="1" priority="5" operator="lessThan">
      <formula>113</formula>
    </cfRule>
  </conditionalFormatting>
  <conditionalFormatting sqref="B12">
    <cfRule type="cellIs" dxfId="0" priority="1" operator="lessThan">
      <formula>525</formula>
    </cfRule>
  </conditionalFormatting>
  <pageMargins left="0.31496062992125984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PMM</dc:creator>
  <cp:lastModifiedBy>Winfried Schulz</cp:lastModifiedBy>
  <cp:lastPrinted>2021-02-07T17:59:10Z</cp:lastPrinted>
  <dcterms:created xsi:type="dcterms:W3CDTF">2021-02-06T15:30:46Z</dcterms:created>
  <dcterms:modified xsi:type="dcterms:W3CDTF">2021-02-07T18:00:37Z</dcterms:modified>
</cp:coreProperties>
</file>